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ábor\Google Drive\munka\igyp\Igyp2020\"/>
    </mc:Choice>
  </mc:AlternateContent>
  <xr:revisionPtr revIDLastSave="0" documentId="8_{D5AB12E5-D254-49B7-B9D0-297DFDBA57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állítások" sheetId="3" r:id="rId1"/>
    <sheet name="Ajanlatot tevő beszállítók" sheetId="2" r:id="rId2"/>
    <sheet name="Beszállítók értékelése" sheetId="1" r:id="rId3"/>
  </sheets>
  <definedNames>
    <definedName name="_xlnm.Print_Titles" localSheetId="2">'Beszállítók értékelése'!$A:$A,'Beszállítók értékelése'!$1:$2</definedName>
    <definedName name="_xlnm.Print_Area" localSheetId="1">'Ajanlatot tevő beszállítók'!$A$1:$E$20</definedName>
    <definedName name="_xlnm.Print_Area" localSheetId="2">'Beszállítók értékelése'!$A$1:$M$25</definedName>
    <definedName name="pubhtml?gid_412342402_single_true" localSheetId="1">'Ajanlatot tevő beszállítók'!$M$6:$P$84</definedName>
    <definedName name="pubhtml?gid_412342402_single_true" localSheetId="0">Beállítások!#REF!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" i="3" l="1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A19" i="3"/>
  <c r="D25" i="1" l="1"/>
  <c r="B22" i="1"/>
  <c r="F12" i="2"/>
  <c r="F16" i="2"/>
  <c r="D7" i="2"/>
  <c r="F7" i="2" s="1"/>
  <c r="D16" i="2"/>
  <c r="D15" i="2"/>
  <c r="F15" i="2" s="1"/>
  <c r="D14" i="2"/>
  <c r="F14" i="2" s="1"/>
  <c r="D13" i="2"/>
  <c r="F13" i="2" s="1"/>
  <c r="D12" i="2"/>
  <c r="D11" i="2"/>
  <c r="F11" i="2" s="1"/>
  <c r="D10" i="2"/>
  <c r="F10" i="2" s="1"/>
  <c r="D9" i="2"/>
  <c r="F9" i="2" s="1"/>
  <c r="D8" i="2"/>
  <c r="F8" i="2" s="1"/>
  <c r="B3" i="1"/>
  <c r="A1" i="1"/>
  <c r="A1" i="2"/>
  <c r="A1" i="3"/>
  <c r="M7" i="1" l="1"/>
  <c r="L7" i="1"/>
  <c r="K7" i="1"/>
  <c r="J7" i="1"/>
  <c r="I7" i="1"/>
  <c r="H7" i="1"/>
  <c r="G7" i="1"/>
  <c r="F7" i="1"/>
  <c r="E7" i="1"/>
  <c r="D7" i="1"/>
  <c r="E19" i="1"/>
  <c r="F19" i="1"/>
  <c r="G19" i="1"/>
  <c r="H19" i="1"/>
  <c r="I19" i="1"/>
  <c r="J19" i="1"/>
  <c r="K19" i="1"/>
  <c r="L19" i="1"/>
  <c r="M19" i="1"/>
  <c r="D19" i="1"/>
  <c r="K9" i="1" l="1"/>
  <c r="D9" i="1"/>
  <c r="H9" i="1"/>
  <c r="L9" i="1"/>
  <c r="E9" i="1"/>
  <c r="I9" i="1"/>
  <c r="M9" i="1"/>
  <c r="F9" i="1"/>
  <c r="J9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Gábor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(2) Az (1) bekezdés c) pontja szerinti szempont esetében a megállapodás megkötésekor folyamatban lévő tanítási év során megvalósított kísérő intézkedéseknek az alkalmak és az alkalmanként elért tanulók száma szorzatainak összege alapján számított számának és a kérelmező részére a folyamatban lévő tanítási év vonatkozásában jóváhagyott, a fenntartóval kötött megállapodásokban szereplő, a 2. § (1) bekezdése szerinti tanulók összlétszámának arányát kell figyelembe venni. Azon kérelmezők esetében, akik vagy amelyek a folyamatban lévő tanítási év vonatkozásában nem rendelkeznek az adott fenntartóval kötött, jóváhagyott megállapodással, a megállapodás megkötésekor folyamatban lévő tanítási év során megvalósított kísérő intézkedéseknek az alkalmak és az alkalmanként elért tanulók száma szorzatainak összege alapján számított számának és a folyamatban lévő tanítási év vonatkozásában jóváhagyott megállapodásokban szereplő, a 2. § (1) bekezdése szerinti tanulók összlétszámának arányát kell figyelembe venni. Azon kérelmezők esetében, akik vagy amelyek a folyamatban lévő tanítási év vonatkozásában nem rendelkeznek jóváhagyott megállapodással, a megállapodás megkötésére vonatkozó, a fenntartóhoz benyújtott ajánlatban szereplő kísérő intézkedéseknek az alkalmak és az alkalmanként elért tanulók száma szorzatainak összege alapján számított számának és a fenntartóhoz benyújtott, a megállapodás megkötésére vonatkozó ajánlatban szereplő, a 2. § (1) bekezdése szerinti tanulók összlétszámának arányát kell figyelembe venni. A kísérő intézkedések száma legfeljebb a fenntartóval kötött, jóváhagyott megállapodásokban vagy jóváhagyott megállapodással nem rendelkező kérelmezők esetén a megállapodás megkötésére vonatkozó ajánlatban szereplő tanulók létszámának négyszeresével megegyező mértékig vehető figyelembe.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DC4E6ED-FA62-4E50-8EB6-E2C654905578}" name="Kapcsolat1" type="4" refreshedVersion="6" background="1" refreshOnLoad="1" saveData="1">
    <webPr sourceData="1" parsePre="1" consecutive="1" xl2000="1" url="https://docs.google.com/spreadsheets/d/e/2PACX-1vRe3AubVBVMKNYimbxpUI7fpjch3kjvTnaHzhQmyt-hRZ5VbKRHv6XXs0gaygO0ZqwYIBzPCk-EQ_f_/pubhtml?gid=412342402&amp;single=true"/>
  </connection>
</connections>
</file>

<file path=xl/sharedStrings.xml><?xml version="1.0" encoding="utf-8"?>
<sst xmlns="http://schemas.openxmlformats.org/spreadsheetml/2006/main" count="294" uniqueCount="203">
  <si>
    <t xml:space="preserve">A </t>
  </si>
  <si>
    <t xml:space="preserve">B </t>
  </si>
  <si>
    <t>Beszállítók értékelése</t>
  </si>
  <si>
    <t>Beszállító sorszáma</t>
  </si>
  <si>
    <t>Lakóhely/Székhely</t>
  </si>
  <si>
    <t>Ajánlat benyujtásának ideje</t>
  </si>
  <si>
    <t>beszállító neve</t>
  </si>
  <si>
    <t>tanulók létszámának,</t>
  </si>
  <si>
    <t xml:space="preserve">a mezőgazdasági termékek forgalmazásának, </t>
  </si>
  <si>
    <t xml:space="preserve">a gyermekek táplálkozási szokásai javításának, </t>
  </si>
  <si>
    <t xml:space="preserve">a helyi beszerzés, </t>
  </si>
  <si>
    <t xml:space="preserve">a helyi piacok, </t>
  </si>
  <si>
    <t xml:space="preserve">a rövid ellátási láncok </t>
  </si>
  <si>
    <t xml:space="preserve">és a környezeti előnyök, </t>
  </si>
  <si>
    <t>valamint szükség esetén az érintett intézmények véleményének</t>
  </si>
  <si>
    <t>figyelembevételével kell a szerződést megkötni</t>
  </si>
  <si>
    <t>Maximális pontszám</t>
  </si>
  <si>
    <t>Össz.:</t>
  </si>
  <si>
    <t xml:space="preserve">az intézmények földrajzi elhelyezkedésének, </t>
  </si>
  <si>
    <t>Kiválasztott</t>
  </si>
  <si>
    <t>(1) bekezdésben meghatározott szempontok figyelembevételével meghatározott szempontonkénti helyezések átlaga</t>
  </si>
  <si>
    <t>a) aki vagy amely által szállított termékek vonatkozásában a tankerületi központ által fenntartott köznevelési intézményekben, a tankerületi központtól eltérő fenntartó esetében a köznevelési intézményben kevesebb, a 21. § (9) bekezdése szerinti minőségi kifogás érkezett; ezen szempont esetében az adott tanítási évben az ajánlat benyújtásának időpontját megelőzően a fenntartó által fenntartott köznevelési intézmények részére történt összes szállítás és a 13. §-ban meghatározott feltételeknek a gyümölcs és zöldség ellenőrzéséről szóló 82/2004. (V. 11.) FVM rendeletben meghatározott Zöldség-Gyümölcs Minőségellenőrzési Szolgálat által igazoltan a kiszállításkor meg nem felelő szállítmányok arányát kell figyelembe venni;</t>
  </si>
  <si>
    <t>c) aki vagy amely a megkötendő megállapodás szerinti szállítások kezdetét megelőző tanítási évben a fenntartó által fenntartott köznevelési intézményben több alkalommal, alkalmanként több, a 2. § (1) bekezdése szerinti tanulót elérő, a tanulók zöldség-gyümölcs fogyasztását ösztönző szemléletformálást elősegítő, 9. § (4) bekezdése szerinti kísérő intézkedést valósított meg.</t>
  </si>
  <si>
    <r>
      <t>b)</t>
    </r>
    <r>
      <rPr>
        <sz val="10"/>
        <color rgb="FF000000"/>
        <rFont val="Times"/>
        <family val="1"/>
      </rPr>
      <t> aki vagy amely tanulónként hetente több adag, a köznevelési intézmény székhelye szerinti megyében termett vagy előállított terméket szállít; ezen szempont esetében a megállapodáskötési ajánlatban szereplő és a megállapodásban elfogadott, az érintett járásba tartozó köznevelési intézmények vagy egy köznevelési intézmény részére felajánlott, a köznevelési intézmény székhelyével azonos megyében – Budapest esetében Pest megyében vagy Budapesten – termett, friss vagy előállított, feldolgozott termék adagok számát kell figyelembe venni;  valamint</t>
    </r>
  </si>
  <si>
    <t>Válasszon!!</t>
  </si>
  <si>
    <t>Értékelés éve:</t>
  </si>
  <si>
    <t>Pályázat Hossza:</t>
  </si>
  <si>
    <t>tanév</t>
  </si>
  <si>
    <t>Főbb dátumok:</t>
  </si>
  <si>
    <t>Szezdődés megkötésének utolsódátuma:</t>
  </si>
  <si>
    <t>Jogvesztő!!</t>
  </si>
  <si>
    <t>Szerződés beküldésé a beszállító által</t>
  </si>
  <si>
    <t>-</t>
  </si>
  <si>
    <t>Kiértékelés</t>
  </si>
  <si>
    <t>Pályázat beérkezési határideje</t>
  </si>
  <si>
    <t>Pályázat kiirása:</t>
  </si>
  <si>
    <t>Javaslat!</t>
  </si>
  <si>
    <t>munkanap a beékezéstől. Javaslat</t>
  </si>
  <si>
    <t>megjegyzés</t>
  </si>
  <si>
    <t>ig</t>
  </si>
  <si>
    <t>tól</t>
  </si>
  <si>
    <t>A beszállítók értékelésénél 5-13 sorban a maximum pontszám meghatározása a kiiró hatásköre.</t>
  </si>
  <si>
    <t>IGYP_Beszállítók : IgypEjszLista</t>
  </si>
  <si>
    <t>Név</t>
  </si>
  <si>
    <t>max UtolsóJóváhagyás éve</t>
  </si>
  <si>
    <t>ALBA FRUCTUS Gyümölcslégyártó Kft.</t>
  </si>
  <si>
    <t>2454 Iváncsa helyrajziszám 1114/3</t>
  </si>
  <si>
    <t>2020/2021</t>
  </si>
  <si>
    <t>Arany-Parmen Termelő, Termeltető és Szolgáltató Kft.</t>
  </si>
  <si>
    <t>4474 Tiszabercel Fő út 24.</t>
  </si>
  <si>
    <t>Balaton-Ker-Tész Zöldség és Gyüm.termék Ért. Szövetkezet</t>
  </si>
  <si>
    <t>8719 Böhönye helyrajziszám 894</t>
  </si>
  <si>
    <t>BOLD AGRO Kft.</t>
  </si>
  <si>
    <t>4130 Derecske Köztársaság út 114</t>
  </si>
  <si>
    <t>Borbás Edit</t>
  </si>
  <si>
    <t>2484 Gárdony Csiribpuszta-Nádasdy utca 20</t>
  </si>
  <si>
    <t>Bölcskei György</t>
  </si>
  <si>
    <t>4320 Nagykálló Csokonai út 66</t>
  </si>
  <si>
    <t>Bölcskei Györgyné</t>
  </si>
  <si>
    <t>Czina György</t>
  </si>
  <si>
    <t>3903 Bekecs Tűzoltó út 64</t>
  </si>
  <si>
    <t>Danic Kertészeti És Szőlészeti Kft.</t>
  </si>
  <si>
    <t>7628 Pécs Danicpuszta puszta</t>
  </si>
  <si>
    <t>Dr. Farkas Györgyi</t>
  </si>
  <si>
    <t>3562 Onga Munkácsy út 18</t>
  </si>
  <si>
    <t>Dulainé Govrik Melinda</t>
  </si>
  <si>
    <t>6200 Kiskőrös Széchenyi István utca 36</t>
  </si>
  <si>
    <t>Délalföldi Kertészek Zöldség-gyümölcs Termelőiés Értékesítő Mezőgazdasági Szövetkezet</t>
  </si>
  <si>
    <t>6600 Szentes Szarvasi út 3/b</t>
  </si>
  <si>
    <t>Fiskus Béla</t>
  </si>
  <si>
    <t>2473 Vál Damjanich utca 41</t>
  </si>
  <si>
    <t>FRESH FRUIT TÉSZ Gyümölcstermelők Értékesítő Szövetkezet</t>
  </si>
  <si>
    <t>6237 Kecel Császártöltési utca 75</t>
  </si>
  <si>
    <t>Fruct-Tész Kft.</t>
  </si>
  <si>
    <t>4501 Kemecse Körmendi tanya 0214/10</t>
  </si>
  <si>
    <t>GARDEN TÉSZ Kft.</t>
  </si>
  <si>
    <t>6200 Kiskőrös Külterület helyrajziszám 0161/1</t>
  </si>
  <si>
    <t>Garden Zöldség Gyümölcs Kft.</t>
  </si>
  <si>
    <t>6200 Kiskőrös Belterület 1698/2</t>
  </si>
  <si>
    <t>Globex Fruit Kft.</t>
  </si>
  <si>
    <t>1054 Budapest Kozma Ferenc utca 3</t>
  </si>
  <si>
    <t>Golden Garden Invest Kft.</t>
  </si>
  <si>
    <t>8774 Gelse 053/3/a 0</t>
  </si>
  <si>
    <t>Gyöngyfruct Növénytermelési Szolgáltató És Kereskedelmi Kft.</t>
  </si>
  <si>
    <t>3200 Gyöngyös Bornemissza G. utca 8.</t>
  </si>
  <si>
    <t>Hanság-Fertőmenti Zöldség-Gyümölcs TÉSZ</t>
  </si>
  <si>
    <t>9300 Csorna Köztársaság utca 26</t>
  </si>
  <si>
    <t>HAVITA-TÉSZ Mezőgazdasági Zöldség-, Gyümölcsértékesítő Szövetkezet</t>
  </si>
  <si>
    <t>4130 Derecske Köztársaság út 114.</t>
  </si>
  <si>
    <t>Horváth Péter</t>
  </si>
  <si>
    <t>9545 Jánosháza Vas M.körtvélyes puszta 254/9</t>
  </si>
  <si>
    <t>Interfruct TÉSZ Termelői Értékesítő Kft.</t>
  </si>
  <si>
    <t>6224 Tabdi Erdőalja dűlő 2.</t>
  </si>
  <si>
    <t>JÓ-LA Fruct Kft.</t>
  </si>
  <si>
    <t>6078 Jakabszállás Tavasz utca 59.</t>
  </si>
  <si>
    <t>Ker-Tész Értékesítő Szövetkezet</t>
  </si>
  <si>
    <t>2750 Nagykőrös Ceglédi út 16 A ép fszt 5</t>
  </si>
  <si>
    <t>Kerekes Miklós</t>
  </si>
  <si>
    <t>3976 Révleányvár Ady Endre utca 2</t>
  </si>
  <si>
    <t>Keszte József</t>
  </si>
  <si>
    <t>8900 Zalaegerszeg Erkel Ferenc utca 20 B lph. 1 em. 4</t>
  </si>
  <si>
    <t>KISKERTÉSZEK Zöldség- és Gyümölcstermelői Kft.</t>
  </si>
  <si>
    <t>3811 Alsóvadász helyrajziszám 075 .</t>
  </si>
  <si>
    <t>Komor Sándorné</t>
  </si>
  <si>
    <t>4242 Hajdúhadház Lórántffy utca 27</t>
  </si>
  <si>
    <t>Kovács Bertalan</t>
  </si>
  <si>
    <t>4631 Pap Kossuth út 122</t>
  </si>
  <si>
    <t>Kovács Mihály</t>
  </si>
  <si>
    <t>2700 Cegléd Kazinczy utca 28.</t>
  </si>
  <si>
    <t>Kovács Péter</t>
  </si>
  <si>
    <t>4524 Ajak Bocskai út 5</t>
  </si>
  <si>
    <t>Linczenbold Máté</t>
  </si>
  <si>
    <t>4320 Nagykálló Orosi út 17</t>
  </si>
  <si>
    <t>Mbo Befektető Mezőgazdasági És Szolgáltató Kft.</t>
  </si>
  <si>
    <t>4085 Hajdúnánás-Tedej Fő utca 9.</t>
  </si>
  <si>
    <t>MBO Gyümölcstermelő Kft.</t>
  </si>
  <si>
    <t>4085 Hajdúnánás-Tedej Tedej, Fő út 9.</t>
  </si>
  <si>
    <t>Meggy Kert -Tész Szövetkezet</t>
  </si>
  <si>
    <t>4734 Szamosújlak Külterület (mérlegház, Irodaép 045.hrsz</t>
  </si>
  <si>
    <t>MEGÉR-TÉSZ Mezőgazdasági Értékesítő-TÉSZ Szövetkezet</t>
  </si>
  <si>
    <t>2473 Vál Burgundia utca 63</t>
  </si>
  <si>
    <t>Mihályka Gyula</t>
  </si>
  <si>
    <t>8973 Csesztreg Rákóczi Ferenc utca 69</t>
  </si>
  <si>
    <t>Mihályka Gábor Gyula</t>
  </si>
  <si>
    <t>8973 Csesztreg Ady Endre utca 30/4.</t>
  </si>
  <si>
    <t>Mihályka Tibor</t>
  </si>
  <si>
    <t>8969 Bödeháza Temető utca 10.</t>
  </si>
  <si>
    <t>Molnár Ferenc</t>
  </si>
  <si>
    <t>8973 Csesztreg Kossuth Lajos utca 18</t>
  </si>
  <si>
    <t>Molnár Ádám László</t>
  </si>
  <si>
    <t>4634 Aranyosapáti Kölcsey Ferenc utca 15</t>
  </si>
  <si>
    <t>Nagy Ferenc László</t>
  </si>
  <si>
    <t>8796 Türje Deák utca 19.</t>
  </si>
  <si>
    <t>Nagykálló-Tész Kereskedelmi és Szolgáltató Kft.</t>
  </si>
  <si>
    <t>4320 Nagykálló helyrajziszám 0168/27.</t>
  </si>
  <si>
    <t>Nap-Alma Termelő Kft.</t>
  </si>
  <si>
    <t>9300 Csorna Laki Döme utca 11</t>
  </si>
  <si>
    <t>Nyírfruct Szövetkezet</t>
  </si>
  <si>
    <t>4516 Demecser Váci utca 8.</t>
  </si>
  <si>
    <t>Németh Andrea</t>
  </si>
  <si>
    <t>8000 Székesfehérvár Havranek József utca 43.</t>
  </si>
  <si>
    <t>Nógrád-Tész Termelői Értékesítő Kft.</t>
  </si>
  <si>
    <t>2641 Berkenye major 059/6.</t>
  </si>
  <si>
    <t>Pisák Kft.</t>
  </si>
  <si>
    <t>3900 Szerencs Keleti telep 2.</t>
  </si>
  <si>
    <t>Poór Imre</t>
  </si>
  <si>
    <t>9739 Pusztacsó Béke utca 30</t>
  </si>
  <si>
    <t>Pyrus-94 Termelési, Kereskedelmi És Szolgáltató Kft.</t>
  </si>
  <si>
    <t>3985 Alsóberecki Zsaró tanya</t>
  </si>
  <si>
    <t>Sima Tibor</t>
  </si>
  <si>
    <t>4621 Fényeslitke Árpád utca 20</t>
  </si>
  <si>
    <t>Sira Gábor</t>
  </si>
  <si>
    <t>4941 Penyige Kossuth utca 51</t>
  </si>
  <si>
    <t>Siófoki Gyümölcstermesztési Mezőgazdasági Szolgáltató és Értékesítő Zrt.</t>
  </si>
  <si>
    <t>8600 Siófok Május 1 utca 0306/65</t>
  </si>
  <si>
    <t>Somodi Ferenc</t>
  </si>
  <si>
    <t>6000 Kecskemét Méntelek tanya 310.</t>
  </si>
  <si>
    <t>Soós Béla</t>
  </si>
  <si>
    <t>4524 Ajak Kiss Ernő út 6</t>
  </si>
  <si>
    <t>4524 Ajak Kiss Ernő út 6.</t>
  </si>
  <si>
    <t>Szappanos Gábor</t>
  </si>
  <si>
    <t>6000 Kecskemét Csongrádi út 46</t>
  </si>
  <si>
    <t>Szatmár-bio Élem. Feldolg. Ker. És Szolg Kft.</t>
  </si>
  <si>
    <t>4741 Jánkmajtis Vörösmarty utca 1</t>
  </si>
  <si>
    <t>Szatmár-Tiber Zöldség-Gyümölcs Termelők Értékesítő Szövetkezet</t>
  </si>
  <si>
    <t>4969 Tisztaberek Fő utca 4/C.</t>
  </si>
  <si>
    <t>Szatmári Ízek Term. Feldolg. Ker. Szolg. Kft.</t>
  </si>
  <si>
    <t>4765 Csenger Ady út 133</t>
  </si>
  <si>
    <t>Szatmárkert-Hodász Kereskedelmi és Szolgáltató Szövetkezet</t>
  </si>
  <si>
    <t>4334 Hodász helyrajziszám 0111/19/B</t>
  </si>
  <si>
    <t>Tuzsér És Térsége Termelői Értékesítő Szövetkezet</t>
  </si>
  <si>
    <t>4623 Tuzsér Márta út 23.</t>
  </si>
  <si>
    <t>Tóth Beáta</t>
  </si>
  <si>
    <t>4974 Zajta Kossuth utca 38</t>
  </si>
  <si>
    <t>Valentin Mezőgazdasági Kereskedelmi Szolgáltató Kft.</t>
  </si>
  <si>
    <t>4700 Mátészalka Móricz Zsigmond utca 34</t>
  </si>
  <si>
    <t>Valentin-Tész 2002 Zöldség, Gyümölcstermelők Értékesítő Szövetkezet</t>
  </si>
  <si>
    <t>4751 Kocsord Hunyadi utca 74</t>
  </si>
  <si>
    <t>Vega- Ház Kft.</t>
  </si>
  <si>
    <t>6200 Kiskőrös Izsáki út 16.</t>
  </si>
  <si>
    <t>3562 Onga Munkácsy utca 18</t>
  </si>
  <si>
    <t>2019/2020</t>
  </si>
  <si>
    <t>4524 Ajak Rákóczi út 84</t>
  </si>
  <si>
    <t>2700 Cegléd Kazinczy utca 28</t>
  </si>
  <si>
    <t>4524 Ajak Bocskai út 5.</t>
  </si>
  <si>
    <t>8973 Felsőszenterzsébet Petőfi út 3.</t>
  </si>
  <si>
    <t>8969 Bödeháza Temető utca 10</t>
  </si>
  <si>
    <t>Szoboszlay János</t>
  </si>
  <si>
    <t>3903 Bekecs Szabadság út 22/a.</t>
  </si>
  <si>
    <t>Published by Google Sheets–Visszaélés jelentése–5 percenként automatikusan frissítve</t>
  </si>
  <si>
    <t>Kelt.:__________________, _________/____/___</t>
  </si>
  <si>
    <t>Fenntartó adatai:</t>
  </si>
  <si>
    <t>fenntartó</t>
  </si>
  <si>
    <t>Ver.:1.0</t>
  </si>
  <si>
    <t>A  szempontonkénti sorrendállítás során elért helyezések átlaga alapján azonos pontszámot elért kérelmezőkkel a tankerületi központ vagy a tankerületi központtól eltérő fenntartó (megj.: csak azon beszállítók értékelhetők a továbbiakban ahol "X" van)</t>
  </si>
  <si>
    <t>Ugyanezen sorok esetében a szempontok értelmezése a pontozás módszertana is a fenntartó hatásköre, de javasolt a pályázati kiirásban definiálni, melyeket és milyen modszeran szerint vesz figyelembe.</t>
  </si>
  <si>
    <t xml:space="preserve">A beszállítók értékelésénél 1b sorban lévőszemponttot javasolt a kiirásban jelezni mely termékek részesülhetnek előnyben, vagy mely termékek mellőzését kéri a kiiró. </t>
  </si>
  <si>
    <t>Figyelem!</t>
  </si>
  <si>
    <t xml:space="preserve">Jelen dokumentum összeállításánál törekedtünk a rendelet legjobb  értelmezése szerinti pontozás kivitelezhetőségének és dokumentálásának a legegyszerübb formai követelményeinek figyelembevételére, de minden esetben a hatályos jogszabályok szerint kell eljárni! </t>
  </si>
  <si>
    <t>A kincstár a következő tanévre előzetesen jóváhagyott beszállítók listáját április 30-áig teszi közzé, ezért semmiképp nem javasolt az megelőzően kiirni.</t>
  </si>
  <si>
    <t>További információ az iskolagyümölcs-programról a kormányzati portálon.</t>
  </si>
  <si>
    <t>Korábbi megállapodás minta... , de minden tanévben a kincstár által jóváhagyott változatot kell alkalmazni.</t>
  </si>
  <si>
    <t>Válasszon évet!!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</si>
</sst>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b/>
      <sz val="11.5"/>
      <color rgb="FF000000"/>
      <name val="Times New Roman"/>
      <family val="1"/>
      <charset val="238"/>
    </font>
    <font>
      <sz val="10"/>
      <color rgb="FF000000"/>
      <name val="Times"/>
      <family val="1"/>
    </font>
    <font>
      <i/>
      <sz val="10"/>
      <color rgb="FF000000"/>
      <name val="Times"/>
      <family val="1"/>
    </font>
    <font>
      <b/>
      <sz val="9"/>
      <color indexed="81"/>
      <name val="Tahoma"/>
      <family val="2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Times"/>
      <charset val="238"/>
    </font>
    <font>
      <sz val="1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rgb="FF1817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5"/>
    </xf>
    <xf numFmtId="0" fontId="0" fillId="0" borderId="3" xfId="0" applyBorder="1"/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Border="1"/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5" xfId="0" applyFont="1" applyBorder="1"/>
    <xf numFmtId="0" fontId="0" fillId="0" borderId="15" xfId="0" applyBorder="1"/>
    <xf numFmtId="0" fontId="0" fillId="0" borderId="6" xfId="0" applyBorder="1"/>
    <xf numFmtId="0" fontId="2" fillId="0" borderId="7" xfId="0" applyFont="1" applyBorder="1" applyAlignment="1">
      <alignment horizontal="left" vertical="center" wrapText="1" indent="5"/>
    </xf>
    <xf numFmtId="0" fontId="0" fillId="0" borderId="14" xfId="0" applyBorder="1"/>
    <xf numFmtId="0" fontId="0" fillId="0" borderId="2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0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16" fontId="0" fillId="0" borderId="0" xfId="0" applyNumberFormat="1"/>
    <xf numFmtId="0" fontId="1" fillId="0" borderId="0" xfId="0" applyFont="1"/>
    <xf numFmtId="16" fontId="1" fillId="0" borderId="0" xfId="0" applyNumberFormat="1" applyFont="1"/>
    <xf numFmtId="0" fontId="14" fillId="0" borderId="0" xfId="0" applyFont="1"/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9" xfId="0" applyBorder="1"/>
    <xf numFmtId="0" fontId="15" fillId="0" borderId="0" xfId="0" applyFont="1" applyBorder="1" applyAlignment="1">
      <alignment horizontal="right" vertical="top"/>
    </xf>
    <xf numFmtId="14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164" fontId="0" fillId="0" borderId="15" xfId="0" applyNumberFormat="1" applyFont="1" applyBorder="1" applyProtection="1"/>
    <xf numFmtId="164" fontId="0" fillId="0" borderId="16" xfId="0" applyNumberFormat="1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0" xfId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bhtml?gid=412342402&amp;single=true" refreshOnLoad="1" growShrinkType="overwriteClear" fillFormulas="1" connectionId="1" xr16:uid="{EC16B1AD-DEE0-46DB-8860-D2EBCD4AF92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kola-alma.hu/doc/megallapodas.doc" TargetMode="External"/><Relationship Id="rId2" Type="http://schemas.openxmlformats.org/officeDocument/2006/relationships/hyperlink" Target="http://www.kormany.hu/hu/foldmuvelesugyi-miniszterium/agrargazdasagert-felelos-allamtitkarsag/hirek/iskolagyumolcs" TargetMode="External"/><Relationship Id="rId1" Type="http://schemas.openxmlformats.org/officeDocument/2006/relationships/hyperlink" Target="http://iskola-alma.hu/doc/jovahagyott_szallitok_2020_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1F12-B047-467A-A6FC-20C7BF84D87F}">
  <dimension ref="A1:W29"/>
  <sheetViews>
    <sheetView tabSelected="1" workbookViewId="0">
      <selection activeCell="B4" sqref="B4"/>
    </sheetView>
  </sheetViews>
  <sheetFormatPr defaultRowHeight="14.4" x14ac:dyDescent="0.3"/>
  <cols>
    <col min="1" max="1" width="17.21875" customWidth="1"/>
    <col min="2" max="2" width="10.33203125" bestFit="1" customWidth="1"/>
    <col min="5" max="5" width="2.6640625" bestFit="1" customWidth="1"/>
    <col min="22" max="22" width="7.6640625" customWidth="1"/>
    <col min="23" max="23" width="14.44140625" hidden="1" customWidth="1"/>
  </cols>
  <sheetData>
    <row r="1" spans="1:23" ht="18" x14ac:dyDescent="0.35">
      <c r="A1" s="68" t="str">
        <f>"Iskolagyümölcs- és iskolazöldség-program ajánlatot tevő beszállítók értékelése "&amp; B4</f>
        <v>Iskolagyümölcs- és iskolazöldség-program ajánlatot tevő beszállítók értékelése Válasszon évet!!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3" x14ac:dyDescent="0.3">
      <c r="W2" t="s">
        <v>202</v>
      </c>
    </row>
    <row r="3" spans="1:23" x14ac:dyDescent="0.3">
      <c r="W3">
        <f ca="1">YEAR(TODAY())</f>
        <v>2020</v>
      </c>
    </row>
    <row r="4" spans="1:23" ht="25.8" x14ac:dyDescent="0.5">
      <c r="A4" t="s">
        <v>25</v>
      </c>
      <c r="B4" s="31" t="s">
        <v>202</v>
      </c>
      <c r="W4">
        <f ca="1">W3-1</f>
        <v>2019</v>
      </c>
    </row>
    <row r="5" spans="1:23" x14ac:dyDescent="0.3">
      <c r="W5">
        <f t="shared" ref="W5:W17" ca="1" si="0">W4-1</f>
        <v>2018</v>
      </c>
    </row>
    <row r="6" spans="1:23" ht="25.8" x14ac:dyDescent="0.5">
      <c r="A6" t="s">
        <v>26</v>
      </c>
      <c r="B6" s="31">
        <v>3</v>
      </c>
      <c r="C6" t="s">
        <v>27</v>
      </c>
      <c r="W6">
        <f t="shared" ca="1" si="0"/>
        <v>2017</v>
      </c>
    </row>
    <row r="7" spans="1:23" x14ac:dyDescent="0.3">
      <c r="W7">
        <f t="shared" ca="1" si="0"/>
        <v>2016</v>
      </c>
    </row>
    <row r="8" spans="1:23" x14ac:dyDescent="0.3">
      <c r="W8">
        <f t="shared" ca="1" si="0"/>
        <v>2015</v>
      </c>
    </row>
    <row r="9" spans="1:23" x14ac:dyDescent="0.3">
      <c r="A9" t="s">
        <v>28</v>
      </c>
      <c r="W9">
        <f t="shared" ca="1" si="0"/>
        <v>2014</v>
      </c>
    </row>
    <row r="10" spans="1:23" x14ac:dyDescent="0.3">
      <c r="W10">
        <f t="shared" ca="1" si="0"/>
        <v>2013</v>
      </c>
    </row>
    <row r="11" spans="1:23" x14ac:dyDescent="0.3">
      <c r="D11" t="s">
        <v>40</v>
      </c>
      <c r="F11" t="s">
        <v>39</v>
      </c>
      <c r="G11" t="s">
        <v>38</v>
      </c>
      <c r="W11">
        <f t="shared" ca="1" si="0"/>
        <v>2012</v>
      </c>
    </row>
    <row r="12" spans="1:23" x14ac:dyDescent="0.3">
      <c r="A12" t="s">
        <v>35</v>
      </c>
      <c r="D12" s="28">
        <v>43952</v>
      </c>
      <c r="E12" t="s">
        <v>32</v>
      </c>
      <c r="F12" s="28">
        <v>43966</v>
      </c>
      <c r="G12" t="s">
        <v>36</v>
      </c>
      <c r="H12" t="s">
        <v>199</v>
      </c>
      <c r="W12">
        <f t="shared" ca="1" si="0"/>
        <v>2011</v>
      </c>
    </row>
    <row r="13" spans="1:23" x14ac:dyDescent="0.3">
      <c r="A13" t="s">
        <v>34</v>
      </c>
      <c r="D13" s="28">
        <v>44017</v>
      </c>
      <c r="E13" t="s">
        <v>32</v>
      </c>
      <c r="F13" s="28">
        <v>43971</v>
      </c>
      <c r="G13" t="s">
        <v>36</v>
      </c>
      <c r="W13">
        <f t="shared" ca="1" si="0"/>
        <v>2010</v>
      </c>
    </row>
    <row r="14" spans="1:23" x14ac:dyDescent="0.3">
      <c r="A14" t="s">
        <v>33</v>
      </c>
      <c r="D14">
        <v>2</v>
      </c>
      <c r="E14" t="s">
        <v>32</v>
      </c>
      <c r="F14">
        <v>3</v>
      </c>
      <c r="G14" t="s">
        <v>37</v>
      </c>
      <c r="W14">
        <f t="shared" ca="1" si="0"/>
        <v>2009</v>
      </c>
    </row>
    <row r="15" spans="1:23" x14ac:dyDescent="0.3">
      <c r="A15" t="s">
        <v>29</v>
      </c>
      <c r="D15" s="29"/>
      <c r="E15" s="29"/>
      <c r="F15" s="30">
        <v>43983</v>
      </c>
      <c r="G15" t="s">
        <v>30</v>
      </c>
    </row>
    <row r="16" spans="1:23" x14ac:dyDescent="0.3">
      <c r="A16" t="s">
        <v>31</v>
      </c>
      <c r="D16" s="30">
        <v>43966</v>
      </c>
      <c r="E16" s="29" t="s">
        <v>32</v>
      </c>
      <c r="F16" s="30">
        <v>43997</v>
      </c>
      <c r="G16" t="s">
        <v>30</v>
      </c>
    </row>
    <row r="19" spans="1:13" x14ac:dyDescent="0.3">
      <c r="A19" s="81" t="str">
        <f>IF(ISNUMBER(B4),HYPERLINK("https://iskola-alma.hu/doc/jovahagyott_szallitok_"&amp;B4&amp;"_"&amp;RIGHT(B4+1,2)&amp;".pdf","Az iskolagyümölcs program "&amp;B4&amp;"/"&amp;B4+1&amp;" -es tanévtől jóváhagyott beszállítók listája."),"")</f>
        <v/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3">
      <c r="A20" s="81" t="s">
        <v>200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x14ac:dyDescent="0.3">
      <c r="A21" s="81" t="s">
        <v>201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3" spans="1:13" ht="29.4" customHeight="1" x14ac:dyDescent="0.3">
      <c r="A23" s="69" t="s">
        <v>196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x14ac:dyDescent="0.3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29.4" customHeight="1" x14ac:dyDescent="0.3">
      <c r="A26" s="69" t="s">
        <v>195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x14ac:dyDescent="0.3">
      <c r="A28" s="67" t="s">
        <v>197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44.4" customHeight="1" x14ac:dyDescent="0.3">
      <c r="A29" s="69" t="s">
        <v>198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</sheetData>
  <mergeCells count="7">
    <mergeCell ref="A1:K1"/>
    <mergeCell ref="A29:M29"/>
    <mergeCell ref="A23:M23"/>
    <mergeCell ref="A26:M26"/>
    <mergeCell ref="A19:M19"/>
    <mergeCell ref="A20:M20"/>
    <mergeCell ref="A21:M21"/>
  </mergeCells>
  <dataValidations count="2">
    <dataValidation type="whole" allowBlank="1" showInputMessage="1" showErrorMessage="1" sqref="B6" xr:uid="{B9D43212-0C9C-4E1B-A14F-6F550C6590BD}">
      <formula1>1</formula1>
      <formula2>3</formula2>
    </dataValidation>
    <dataValidation type="list" allowBlank="1" showInputMessage="1" showErrorMessage="1" sqref="B4" xr:uid="{0481B3AB-5F74-4B8A-9A8C-E032C1700476}">
      <formula1>$W:$W</formula1>
    </dataValidation>
  </dataValidations>
  <hyperlinks>
    <hyperlink ref="A19" r:id="rId1" display="http://iskola-alma.hu/doc/jovahagyott_szallitok_2020_21.pdf" xr:uid="{AE2CC237-28CA-41D8-B873-8FF729DC1A77}"/>
    <hyperlink ref="A20" r:id="rId2" display="http://www.kormany.hu/hu/foldmuvelesugyi-miniszterium/agrargazdasagert-felelos-allamtitkarsag/hirek/iskolagyumolcs" xr:uid="{B9AE0B66-DFC2-4F71-8934-FDBF921969A7}"/>
    <hyperlink ref="A21" r:id="rId3" display="http://iskola-alma.hu/doc/megallapodas.doc" xr:uid="{11F8499E-43EF-4B44-87E6-BDCF0CB7F6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S135"/>
  <sheetViews>
    <sheetView workbookViewId="0">
      <selection sqref="A1:E1"/>
    </sheetView>
  </sheetViews>
  <sheetFormatPr defaultColWidth="9.109375" defaultRowHeight="14.4" x14ac:dyDescent="0.3"/>
  <cols>
    <col min="1" max="1" width="9.6640625" style="2" customWidth="1"/>
    <col min="2" max="2" width="18.6640625" style="2" customWidth="1"/>
    <col min="3" max="3" width="73.33203125" style="2" customWidth="1"/>
    <col min="4" max="4" width="47" style="2" customWidth="1"/>
    <col min="5" max="5" width="10.88671875" style="2" customWidth="1"/>
    <col min="6" max="11" width="9.109375" style="2"/>
    <col min="12" max="12" width="8.21875" style="2" customWidth="1"/>
    <col min="13" max="13" width="72.44140625" style="42" hidden="1" customWidth="1"/>
    <col min="14" max="14" width="55.109375" style="42" hidden="1" customWidth="1"/>
    <col min="15" max="15" width="34.88671875" style="42" hidden="1" customWidth="1"/>
    <col min="16" max="16" width="23.21875" style="42" hidden="1" customWidth="1"/>
    <col min="17" max="21" width="4.44140625" style="2" customWidth="1"/>
    <col min="22" max="16384" width="9.109375" style="2"/>
  </cols>
  <sheetData>
    <row r="1" spans="1:19" ht="24" thickBot="1" x14ac:dyDescent="0.5">
      <c r="A1" s="70" t="str">
        <f>"Iskolagyümölcs- és iskolazöldség-program ajánlatot tevő beszállítók értékelése "&amp; Beállítások!B4</f>
        <v>Iskolagyümölcs- és iskolazöldség-program ajánlatot tevő beszállítók értékelése Válasszon évet!!</v>
      </c>
      <c r="B1" s="70"/>
      <c r="C1" s="70"/>
      <c r="D1" s="70"/>
      <c r="E1" s="70"/>
      <c r="N1" s="42" t="s">
        <v>24</v>
      </c>
    </row>
    <row r="2" spans="1:19" ht="23.4" x14ac:dyDescent="0.45">
      <c r="A2" s="40" t="s">
        <v>191</v>
      </c>
      <c r="B2" s="41"/>
      <c r="C2" s="41"/>
      <c r="D2" s="41"/>
      <c r="E2" s="36" t="s">
        <v>193</v>
      </c>
    </row>
    <row r="3" spans="1:19" ht="23.4" x14ac:dyDescent="0.45">
      <c r="A3" s="41"/>
      <c r="B3" s="41"/>
      <c r="C3" s="41"/>
      <c r="D3" s="41"/>
      <c r="E3" s="34"/>
    </row>
    <row r="4" spans="1:19" ht="23.4" x14ac:dyDescent="0.45">
      <c r="A4" s="41"/>
      <c r="B4" s="41"/>
      <c r="C4" s="41"/>
      <c r="D4" s="41"/>
      <c r="E4" s="34"/>
    </row>
    <row r="5" spans="1:19" ht="23.4" x14ac:dyDescent="0.45">
      <c r="A5" s="41"/>
      <c r="B5" s="41"/>
      <c r="C5" s="41"/>
      <c r="D5" s="41"/>
      <c r="E5" s="34"/>
    </row>
    <row r="6" spans="1:19" s="1" customFormat="1" ht="28.8" x14ac:dyDescent="0.3">
      <c r="A6" s="3" t="s">
        <v>3</v>
      </c>
      <c r="B6" s="3" t="s">
        <v>5</v>
      </c>
      <c r="C6" s="3" t="s">
        <v>6</v>
      </c>
      <c r="D6" s="4" t="s">
        <v>4</v>
      </c>
      <c r="E6" s="3" t="s">
        <v>19</v>
      </c>
      <c r="M6" s="43" t="s">
        <v>42</v>
      </c>
      <c r="N6" s="44"/>
      <c r="O6" s="44"/>
      <c r="P6" s="45"/>
      <c r="R6" s="23"/>
      <c r="S6" s="23"/>
    </row>
    <row r="7" spans="1:19" ht="28.2" customHeight="1" x14ac:dyDescent="0.3">
      <c r="A7" s="22">
        <v>1</v>
      </c>
      <c r="B7" s="37"/>
      <c r="C7" s="38" t="s">
        <v>24</v>
      </c>
      <c r="D7" s="22" t="str">
        <f>IFERROR(VLOOKUP(C7,$N$6:$O$204,2,FALSE),"")</f>
        <v/>
      </c>
      <c r="E7" s="39"/>
      <c r="F7" s="32" t="str">
        <f>IF(D7="","",IFERROR(IF(INT(LEFT(VLOOKUP(C7,$N$6:$P$204,3,FALSE),4))&lt;&gt;INT(Beállítások!B4),"A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N7" s="46"/>
      <c r="O7" s="46"/>
      <c r="P7" s="47"/>
      <c r="R7" s="25"/>
      <c r="S7" s="25"/>
    </row>
    <row r="8" spans="1:19" ht="28.2" customHeight="1" x14ac:dyDescent="0.3">
      <c r="A8" s="22">
        <v>2</v>
      </c>
      <c r="B8" s="37"/>
      <c r="C8" s="38" t="s">
        <v>24</v>
      </c>
      <c r="D8" s="22" t="str">
        <f t="shared" ref="D8:D16" si="0">IFERROR(VLOOKUP(C8,$N$6:$O$204,2,FALSE),"")</f>
        <v/>
      </c>
      <c r="E8" s="39"/>
      <c r="F8" s="32" t="str">
        <f>IF(D8="","",IFERROR(IF(INT(LEFT(VLOOKUP(C8,$N$6:$P$204,3,FALSE),4))&lt;&gt;INT(Beállítások!B5),"A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8" s="42">
        <v>1</v>
      </c>
      <c r="N8" s="46" t="s">
        <v>43</v>
      </c>
      <c r="O8" s="46" t="s">
        <v>4</v>
      </c>
      <c r="P8" s="47" t="s">
        <v>44</v>
      </c>
      <c r="R8" s="24"/>
      <c r="S8" s="24"/>
    </row>
    <row r="9" spans="1:19" ht="28.2" customHeight="1" x14ac:dyDescent="0.3">
      <c r="A9" s="22">
        <v>3</v>
      </c>
      <c r="B9" s="37"/>
      <c r="C9" s="38"/>
      <c r="D9" s="22" t="str">
        <f t="shared" si="0"/>
        <v/>
      </c>
      <c r="E9" s="39"/>
      <c r="F9" s="32" t="str">
        <f>IF(D9="","",IFERROR(IF(INT(LEFT(VLOOKUP(C9,$N$6:$P$204,3,FALSE),4))&lt;&gt;INT(Beállítások!B6),"A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9" s="42">
        <v>2</v>
      </c>
      <c r="N9" s="46" t="s">
        <v>45</v>
      </c>
      <c r="O9" s="46" t="s">
        <v>46</v>
      </c>
      <c r="P9" s="47" t="s">
        <v>47</v>
      </c>
    </row>
    <row r="10" spans="1:19" ht="28.2" customHeight="1" x14ac:dyDescent="0.3">
      <c r="A10" s="22">
        <v>4</v>
      </c>
      <c r="B10" s="37"/>
      <c r="C10" s="38"/>
      <c r="D10" s="22" t="str">
        <f t="shared" si="0"/>
        <v/>
      </c>
      <c r="E10" s="39"/>
      <c r="F10" s="32" t="str">
        <f>IF(D10="","",IFERROR(IF(INT(LEFT(VLOOKUP(C10,$N$6:$P$204,3,FALSE),4))&lt;&gt;INT(Beállítások!B7),"A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0" s="42">
        <v>3</v>
      </c>
      <c r="N10" s="46" t="s">
        <v>48</v>
      </c>
      <c r="O10" s="46" t="s">
        <v>49</v>
      </c>
      <c r="P10" s="47" t="s">
        <v>47</v>
      </c>
    </row>
    <row r="11" spans="1:19" ht="28.2" customHeight="1" x14ac:dyDescent="0.3">
      <c r="A11" s="22">
        <v>5</v>
      </c>
      <c r="B11" s="37"/>
      <c r="C11" s="38"/>
      <c r="D11" s="22" t="str">
        <f t="shared" si="0"/>
        <v/>
      </c>
      <c r="E11" s="39"/>
      <c r="F11" s="32" t="str">
        <f>IF(D11="","",IFERROR(IF(INT(LEFT(VLOOKUP(C11,$N$6:$P$204,3,FALSE),4))&lt;&gt;INT(Beállítások!B8),"A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1" s="42">
        <v>4</v>
      </c>
      <c r="N11" s="46" t="s">
        <v>50</v>
      </c>
      <c r="O11" s="46" t="s">
        <v>51</v>
      </c>
      <c r="P11" s="47" t="s">
        <v>47</v>
      </c>
    </row>
    <row r="12" spans="1:19" ht="28.2" customHeight="1" x14ac:dyDescent="0.3">
      <c r="A12" s="22">
        <v>6</v>
      </c>
      <c r="B12" s="37"/>
      <c r="C12" s="38"/>
      <c r="D12" s="22" t="str">
        <f t="shared" si="0"/>
        <v/>
      </c>
      <c r="E12" s="39"/>
      <c r="F12" s="32" t="str">
        <f>IF(D12="","",IFERROR(IF(INT(LEFT(VLOOKUP(C12,$N$6:$P$204,3,FALSE),4))&lt;&gt;INT(Beállítások!B9),"A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2" s="42">
        <v>5</v>
      </c>
      <c r="N12" s="46" t="s">
        <v>52</v>
      </c>
      <c r="O12" s="46" t="s">
        <v>53</v>
      </c>
      <c r="P12" s="47" t="s">
        <v>47</v>
      </c>
    </row>
    <row r="13" spans="1:19" ht="28.2" customHeight="1" x14ac:dyDescent="0.3">
      <c r="A13" s="22">
        <v>7</v>
      </c>
      <c r="B13" s="37"/>
      <c r="C13" s="38"/>
      <c r="D13" s="22" t="str">
        <f t="shared" si="0"/>
        <v/>
      </c>
      <c r="E13" s="39"/>
      <c r="F13" s="32" t="str">
        <f>IF(D13="","",IFERROR(IF(INT(LEFT(VLOOKUP(C13,$N$6:$P$204,3,FALSE),4))&lt;&gt;INT(Beállítások!B10),"A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3" s="42">
        <v>6</v>
      </c>
      <c r="N13" s="46" t="s">
        <v>54</v>
      </c>
      <c r="O13" s="46" t="s">
        <v>55</v>
      </c>
      <c r="P13" s="47" t="s">
        <v>47</v>
      </c>
    </row>
    <row r="14" spans="1:19" ht="28.2" customHeight="1" x14ac:dyDescent="0.3">
      <c r="A14" s="22">
        <v>8</v>
      </c>
      <c r="B14" s="37"/>
      <c r="C14" s="38"/>
      <c r="D14" s="22" t="str">
        <f t="shared" si="0"/>
        <v/>
      </c>
      <c r="E14" s="39"/>
      <c r="F14" s="32" t="str">
        <f>IF(D14="","",IFERROR(IF(INT(LEFT(VLOOKUP(C14,$N$6:$P$204,3,FALSE),4))&lt;&gt;INT(Beállítások!B11),"A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4" s="42">
        <v>7</v>
      </c>
      <c r="N14" s="48" t="s">
        <v>56</v>
      </c>
      <c r="O14" s="46" t="s">
        <v>57</v>
      </c>
      <c r="P14" s="47" t="s">
        <v>47</v>
      </c>
    </row>
    <row r="15" spans="1:19" ht="28.2" customHeight="1" x14ac:dyDescent="0.3">
      <c r="A15" s="22">
        <v>9</v>
      </c>
      <c r="B15" s="37"/>
      <c r="C15" s="38"/>
      <c r="D15" s="22" t="str">
        <f t="shared" si="0"/>
        <v/>
      </c>
      <c r="E15" s="39"/>
      <c r="F15" s="32" t="str">
        <f>IF(D15="","",IFERROR(IF(INT(LEFT(VLOOKUP(C15,$N$6:$P$204,3,FALSE),4))&lt;&gt;INT(Beállítások!B12),"A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5" s="42">
        <v>8</v>
      </c>
      <c r="N15" s="46" t="s">
        <v>58</v>
      </c>
      <c r="O15" s="46" t="s">
        <v>57</v>
      </c>
      <c r="P15" s="47" t="s">
        <v>47</v>
      </c>
    </row>
    <row r="16" spans="1:19" ht="28.2" customHeight="1" x14ac:dyDescent="0.3">
      <c r="A16" s="22">
        <v>10</v>
      </c>
      <c r="B16" s="37"/>
      <c r="C16" s="38"/>
      <c r="D16" s="22" t="str">
        <f t="shared" si="0"/>
        <v/>
      </c>
      <c r="E16" s="39"/>
      <c r="F16" s="32" t="str">
        <f>IF(D16="","",IFERROR(IF(INT(LEFT(VLOOKUP(C16,$N$6:$P$204,3,FALSE),4))&lt;&gt;INT(Beállítások!B13),"A kivállasztott beszállító az adott évben nincs a jóváhagyott beszááítók között! Kérem ellenőrizze!",""),"A kivállasztott beszállító az adott évben nincs a jóváhagyott beszááítók között! Kérem ellenőrizze!"))</f>
        <v/>
      </c>
      <c r="M16" s="42">
        <v>9</v>
      </c>
      <c r="N16" s="46" t="s">
        <v>59</v>
      </c>
      <c r="O16" s="46" t="s">
        <v>60</v>
      </c>
      <c r="P16" s="47" t="s">
        <v>47</v>
      </c>
    </row>
    <row r="17" spans="2:16" x14ac:dyDescent="0.3">
      <c r="M17" s="42">
        <v>10</v>
      </c>
      <c r="N17" s="46" t="s">
        <v>61</v>
      </c>
      <c r="O17" s="46" t="s">
        <v>62</v>
      </c>
      <c r="P17" s="47" t="s">
        <v>47</v>
      </c>
    </row>
    <row r="18" spans="2:16" x14ac:dyDescent="0.3">
      <c r="M18" s="42">
        <v>11</v>
      </c>
      <c r="N18" s="46" t="s">
        <v>63</v>
      </c>
      <c r="O18" s="46" t="s">
        <v>64</v>
      </c>
      <c r="P18" s="47" t="s">
        <v>47</v>
      </c>
    </row>
    <row r="19" spans="2:16" x14ac:dyDescent="0.3">
      <c r="B19" s="51" t="s">
        <v>190</v>
      </c>
      <c r="C19" s="42"/>
      <c r="D19" s="33"/>
      <c r="M19" s="42">
        <v>12</v>
      </c>
      <c r="N19" s="46" t="s">
        <v>65</v>
      </c>
      <c r="O19" s="46" t="s">
        <v>66</v>
      </c>
      <c r="P19" s="47" t="s">
        <v>47</v>
      </c>
    </row>
    <row r="20" spans="2:16" x14ac:dyDescent="0.3">
      <c r="D20" s="42" t="s">
        <v>192</v>
      </c>
      <c r="M20" s="42">
        <v>13</v>
      </c>
      <c r="N20" s="46" t="s">
        <v>67</v>
      </c>
      <c r="O20" s="46" t="s">
        <v>68</v>
      </c>
      <c r="P20" s="47" t="s">
        <v>47</v>
      </c>
    </row>
    <row r="21" spans="2:16" x14ac:dyDescent="0.3">
      <c r="M21" s="42">
        <v>14</v>
      </c>
      <c r="N21" s="46" t="s">
        <v>69</v>
      </c>
      <c r="O21" s="46" t="s">
        <v>70</v>
      </c>
      <c r="P21" s="47" t="s">
        <v>47</v>
      </c>
    </row>
    <row r="22" spans="2:16" x14ac:dyDescent="0.3">
      <c r="M22" s="42">
        <v>15</v>
      </c>
      <c r="N22" s="46" t="s">
        <v>71</v>
      </c>
      <c r="O22" s="46" t="s">
        <v>72</v>
      </c>
      <c r="P22" s="47" t="s">
        <v>47</v>
      </c>
    </row>
    <row r="23" spans="2:16" x14ac:dyDescent="0.3">
      <c r="M23" s="42">
        <v>16</v>
      </c>
      <c r="N23" s="46" t="s">
        <v>73</v>
      </c>
      <c r="O23" s="46" t="s">
        <v>74</v>
      </c>
      <c r="P23" s="47" t="s">
        <v>47</v>
      </c>
    </row>
    <row r="24" spans="2:16" x14ac:dyDescent="0.3">
      <c r="M24" s="42">
        <v>17</v>
      </c>
      <c r="N24" s="46" t="s">
        <v>75</v>
      </c>
      <c r="O24" s="46" t="s">
        <v>76</v>
      </c>
      <c r="P24" s="47" t="s">
        <v>47</v>
      </c>
    </row>
    <row r="25" spans="2:16" x14ac:dyDescent="0.3">
      <c r="M25" s="42">
        <v>18</v>
      </c>
      <c r="N25" s="46" t="s">
        <v>77</v>
      </c>
      <c r="O25" s="46" t="s">
        <v>78</v>
      </c>
      <c r="P25" s="47" t="s">
        <v>47</v>
      </c>
    </row>
    <row r="26" spans="2:16" x14ac:dyDescent="0.3">
      <c r="M26" s="42">
        <v>19</v>
      </c>
      <c r="N26" s="46" t="s">
        <v>79</v>
      </c>
      <c r="O26" s="46" t="s">
        <v>80</v>
      </c>
      <c r="P26" s="47" t="s">
        <v>47</v>
      </c>
    </row>
    <row r="27" spans="2:16" x14ac:dyDescent="0.3">
      <c r="M27" s="42">
        <v>20</v>
      </c>
      <c r="N27" s="46" t="s">
        <v>81</v>
      </c>
      <c r="O27" s="46" t="s">
        <v>82</v>
      </c>
      <c r="P27" s="47" t="s">
        <v>47</v>
      </c>
    </row>
    <row r="28" spans="2:16" x14ac:dyDescent="0.3">
      <c r="M28" s="42">
        <v>21</v>
      </c>
      <c r="N28" s="46" t="s">
        <v>83</v>
      </c>
      <c r="O28" s="46" t="s">
        <v>84</v>
      </c>
      <c r="P28" s="47" t="s">
        <v>47</v>
      </c>
    </row>
    <row r="29" spans="2:16" x14ac:dyDescent="0.3">
      <c r="M29" s="42">
        <v>22</v>
      </c>
      <c r="N29" s="46" t="s">
        <v>85</v>
      </c>
      <c r="O29" s="46" t="s">
        <v>86</v>
      </c>
      <c r="P29" s="47" t="s">
        <v>47</v>
      </c>
    </row>
    <row r="30" spans="2:16" x14ac:dyDescent="0.3">
      <c r="M30" s="42">
        <v>23</v>
      </c>
      <c r="N30" s="46" t="s">
        <v>87</v>
      </c>
      <c r="O30" s="46" t="s">
        <v>88</v>
      </c>
      <c r="P30" s="47" t="s">
        <v>47</v>
      </c>
    </row>
    <row r="31" spans="2:16" x14ac:dyDescent="0.3">
      <c r="M31" s="42">
        <v>24</v>
      </c>
      <c r="N31" s="46" t="s">
        <v>89</v>
      </c>
      <c r="O31" s="46" t="s">
        <v>90</v>
      </c>
      <c r="P31" s="47" t="s">
        <v>47</v>
      </c>
    </row>
    <row r="32" spans="2:16" x14ac:dyDescent="0.3">
      <c r="M32" s="42">
        <v>25</v>
      </c>
      <c r="N32" s="46" t="s">
        <v>91</v>
      </c>
      <c r="O32" s="46" t="s">
        <v>92</v>
      </c>
      <c r="P32" s="47" t="s">
        <v>47</v>
      </c>
    </row>
    <row r="33" spans="13:16" x14ac:dyDescent="0.3">
      <c r="M33" s="42">
        <v>26</v>
      </c>
      <c r="N33" s="46" t="s">
        <v>93</v>
      </c>
      <c r="O33" s="46" t="s">
        <v>94</v>
      </c>
      <c r="P33" s="47" t="s">
        <v>47</v>
      </c>
    </row>
    <row r="34" spans="13:16" x14ac:dyDescent="0.3">
      <c r="M34" s="42">
        <v>27</v>
      </c>
      <c r="N34" s="46" t="s">
        <v>95</v>
      </c>
      <c r="O34" s="46" t="s">
        <v>96</v>
      </c>
      <c r="P34" s="47" t="s">
        <v>47</v>
      </c>
    </row>
    <row r="35" spans="13:16" x14ac:dyDescent="0.3">
      <c r="M35" s="42">
        <v>28</v>
      </c>
      <c r="N35" s="46" t="s">
        <v>97</v>
      </c>
      <c r="O35" s="46" t="s">
        <v>98</v>
      </c>
      <c r="P35" s="47" t="s">
        <v>47</v>
      </c>
    </row>
    <row r="36" spans="13:16" x14ac:dyDescent="0.3">
      <c r="M36" s="42">
        <v>29</v>
      </c>
      <c r="N36" s="46" t="s">
        <v>99</v>
      </c>
      <c r="O36" s="46" t="s">
        <v>100</v>
      </c>
      <c r="P36" s="47" t="s">
        <v>47</v>
      </c>
    </row>
    <row r="37" spans="13:16" x14ac:dyDescent="0.3">
      <c r="M37" s="42">
        <v>30</v>
      </c>
      <c r="N37" s="46" t="s">
        <v>101</v>
      </c>
      <c r="O37" s="46" t="s">
        <v>102</v>
      </c>
      <c r="P37" s="47" t="s">
        <v>47</v>
      </c>
    </row>
    <row r="38" spans="13:16" x14ac:dyDescent="0.3">
      <c r="M38" s="42">
        <v>31</v>
      </c>
      <c r="N38" s="46" t="s">
        <v>103</v>
      </c>
      <c r="O38" s="46" t="s">
        <v>104</v>
      </c>
      <c r="P38" s="47" t="s">
        <v>47</v>
      </c>
    </row>
    <row r="39" spans="13:16" x14ac:dyDescent="0.3">
      <c r="M39" s="42">
        <v>32</v>
      </c>
      <c r="N39" s="46" t="s">
        <v>105</v>
      </c>
      <c r="O39" s="46" t="s">
        <v>106</v>
      </c>
      <c r="P39" s="47" t="s">
        <v>47</v>
      </c>
    </row>
    <row r="40" spans="13:16" x14ac:dyDescent="0.3">
      <c r="M40" s="42">
        <v>33</v>
      </c>
      <c r="N40" s="46" t="s">
        <v>107</v>
      </c>
      <c r="O40" s="46" t="s">
        <v>108</v>
      </c>
      <c r="P40" s="47" t="s">
        <v>47</v>
      </c>
    </row>
    <row r="41" spans="13:16" x14ac:dyDescent="0.3">
      <c r="M41" s="42">
        <v>34</v>
      </c>
      <c r="N41" s="46" t="s">
        <v>109</v>
      </c>
      <c r="O41" s="46" t="s">
        <v>110</v>
      </c>
      <c r="P41" s="47" t="s">
        <v>47</v>
      </c>
    </row>
    <row r="42" spans="13:16" x14ac:dyDescent="0.3">
      <c r="M42" s="42">
        <v>35</v>
      </c>
      <c r="N42" s="46" t="s">
        <v>111</v>
      </c>
      <c r="O42" s="46" t="s">
        <v>112</v>
      </c>
      <c r="P42" s="47" t="s">
        <v>47</v>
      </c>
    </row>
    <row r="43" spans="13:16" x14ac:dyDescent="0.3">
      <c r="M43" s="42">
        <v>36</v>
      </c>
      <c r="N43" s="46" t="s">
        <v>113</v>
      </c>
      <c r="O43" s="46" t="s">
        <v>114</v>
      </c>
      <c r="P43" s="47" t="s">
        <v>47</v>
      </c>
    </row>
    <row r="44" spans="13:16" x14ac:dyDescent="0.3">
      <c r="M44" s="42">
        <v>37</v>
      </c>
      <c r="N44" s="46" t="s">
        <v>115</v>
      </c>
      <c r="O44" s="46" t="s">
        <v>116</v>
      </c>
      <c r="P44" s="47" t="s">
        <v>47</v>
      </c>
    </row>
    <row r="45" spans="13:16" x14ac:dyDescent="0.3">
      <c r="M45" s="42">
        <v>38</v>
      </c>
      <c r="N45" s="46" t="s">
        <v>117</v>
      </c>
      <c r="O45" s="46" t="s">
        <v>118</v>
      </c>
      <c r="P45" s="47" t="s">
        <v>47</v>
      </c>
    </row>
    <row r="46" spans="13:16" x14ac:dyDescent="0.3">
      <c r="M46" s="42">
        <v>39</v>
      </c>
      <c r="N46" s="46" t="s">
        <v>119</v>
      </c>
      <c r="O46" s="46" t="s">
        <v>120</v>
      </c>
      <c r="P46" s="47" t="s">
        <v>47</v>
      </c>
    </row>
    <row r="47" spans="13:16" x14ac:dyDescent="0.3">
      <c r="M47" s="42">
        <v>40</v>
      </c>
      <c r="N47" s="46" t="s">
        <v>121</v>
      </c>
      <c r="O47" s="46" t="s">
        <v>122</v>
      </c>
      <c r="P47" s="47" t="s">
        <v>47</v>
      </c>
    </row>
    <row r="48" spans="13:16" x14ac:dyDescent="0.3">
      <c r="M48" s="42">
        <v>41</v>
      </c>
      <c r="N48" s="46" t="s">
        <v>123</v>
      </c>
      <c r="O48" s="46" t="s">
        <v>124</v>
      </c>
      <c r="P48" s="47" t="s">
        <v>47</v>
      </c>
    </row>
    <row r="49" spans="13:16" x14ac:dyDescent="0.3">
      <c r="M49" s="42">
        <v>42</v>
      </c>
      <c r="N49" s="46" t="s">
        <v>125</v>
      </c>
      <c r="O49" s="46" t="s">
        <v>126</v>
      </c>
      <c r="P49" s="47" t="s">
        <v>47</v>
      </c>
    </row>
    <row r="50" spans="13:16" x14ac:dyDescent="0.3">
      <c r="M50" s="42">
        <v>43</v>
      </c>
      <c r="N50" s="46" t="s">
        <v>127</v>
      </c>
      <c r="O50" s="46" t="s">
        <v>128</v>
      </c>
      <c r="P50" s="47" t="s">
        <v>47</v>
      </c>
    </row>
    <row r="51" spans="13:16" x14ac:dyDescent="0.3">
      <c r="M51" s="42">
        <v>44</v>
      </c>
      <c r="N51" s="46" t="s">
        <v>129</v>
      </c>
      <c r="O51" s="46" t="s">
        <v>130</v>
      </c>
      <c r="P51" s="47" t="s">
        <v>47</v>
      </c>
    </row>
    <row r="52" spans="13:16" x14ac:dyDescent="0.3">
      <c r="M52" s="42">
        <v>45</v>
      </c>
      <c r="N52" s="46" t="s">
        <v>131</v>
      </c>
      <c r="O52" s="46" t="s">
        <v>132</v>
      </c>
      <c r="P52" s="47" t="s">
        <v>47</v>
      </c>
    </row>
    <row r="53" spans="13:16" x14ac:dyDescent="0.3">
      <c r="M53" s="42">
        <v>46</v>
      </c>
      <c r="N53" s="46" t="s">
        <v>133</v>
      </c>
      <c r="O53" s="46" t="s">
        <v>134</v>
      </c>
      <c r="P53" s="47" t="s">
        <v>47</v>
      </c>
    </row>
    <row r="54" spans="13:16" x14ac:dyDescent="0.3">
      <c r="M54" s="42">
        <v>47</v>
      </c>
      <c r="N54" s="46" t="s">
        <v>135</v>
      </c>
      <c r="O54" s="46" t="s">
        <v>136</v>
      </c>
      <c r="P54" s="47" t="s">
        <v>47</v>
      </c>
    </row>
    <row r="55" spans="13:16" x14ac:dyDescent="0.3">
      <c r="M55" s="42">
        <v>48</v>
      </c>
      <c r="N55" s="46" t="s">
        <v>137</v>
      </c>
      <c r="O55" s="46" t="s">
        <v>138</v>
      </c>
      <c r="P55" s="47" t="s">
        <v>47</v>
      </c>
    </row>
    <row r="56" spans="13:16" x14ac:dyDescent="0.3">
      <c r="M56" s="42">
        <v>49</v>
      </c>
      <c r="N56" s="46" t="s">
        <v>139</v>
      </c>
      <c r="O56" s="46" t="s">
        <v>140</v>
      </c>
      <c r="P56" s="47" t="s">
        <v>47</v>
      </c>
    </row>
    <row r="57" spans="13:16" x14ac:dyDescent="0.3">
      <c r="M57" s="42">
        <v>50</v>
      </c>
      <c r="N57" s="46" t="s">
        <v>141</v>
      </c>
      <c r="O57" s="46" t="s">
        <v>142</v>
      </c>
      <c r="P57" s="47" t="s">
        <v>47</v>
      </c>
    </row>
    <row r="58" spans="13:16" x14ac:dyDescent="0.3">
      <c r="M58" s="42">
        <v>51</v>
      </c>
      <c r="N58" s="46" t="s">
        <v>143</v>
      </c>
      <c r="O58" s="46" t="s">
        <v>144</v>
      </c>
      <c r="P58" s="47" t="s">
        <v>47</v>
      </c>
    </row>
    <row r="59" spans="13:16" x14ac:dyDescent="0.3">
      <c r="M59" s="42">
        <v>52</v>
      </c>
      <c r="N59" s="46" t="s">
        <v>145</v>
      </c>
      <c r="O59" s="46" t="s">
        <v>146</v>
      </c>
      <c r="P59" s="47" t="s">
        <v>47</v>
      </c>
    </row>
    <row r="60" spans="13:16" x14ac:dyDescent="0.3">
      <c r="M60" s="42">
        <v>53</v>
      </c>
      <c r="N60" s="46" t="s">
        <v>147</v>
      </c>
      <c r="O60" s="46" t="s">
        <v>148</v>
      </c>
      <c r="P60" s="47" t="s">
        <v>47</v>
      </c>
    </row>
    <row r="61" spans="13:16" x14ac:dyDescent="0.3">
      <c r="M61" s="42">
        <v>54</v>
      </c>
      <c r="N61" s="46" t="s">
        <v>149</v>
      </c>
      <c r="O61" s="46" t="s">
        <v>150</v>
      </c>
      <c r="P61" s="47" t="s">
        <v>47</v>
      </c>
    </row>
    <row r="62" spans="13:16" x14ac:dyDescent="0.3">
      <c r="M62" s="42">
        <v>55</v>
      </c>
      <c r="N62" s="46" t="s">
        <v>151</v>
      </c>
      <c r="O62" s="46" t="s">
        <v>152</v>
      </c>
      <c r="P62" s="47" t="s">
        <v>47</v>
      </c>
    </row>
    <row r="63" spans="13:16" x14ac:dyDescent="0.3">
      <c r="M63" s="42">
        <v>56</v>
      </c>
      <c r="N63" s="46" t="s">
        <v>153</v>
      </c>
      <c r="O63" s="46" t="s">
        <v>154</v>
      </c>
      <c r="P63" s="47" t="s">
        <v>47</v>
      </c>
    </row>
    <row r="64" spans="13:16" x14ac:dyDescent="0.3">
      <c r="M64" s="42">
        <v>57</v>
      </c>
      <c r="N64" s="46" t="s">
        <v>155</v>
      </c>
      <c r="O64" s="46" t="s">
        <v>156</v>
      </c>
      <c r="P64" s="47" t="s">
        <v>47</v>
      </c>
    </row>
    <row r="65" spans="13:16" x14ac:dyDescent="0.3">
      <c r="M65" s="42">
        <v>58</v>
      </c>
      <c r="N65" s="49" t="s">
        <v>157</v>
      </c>
      <c r="O65" s="50" t="s">
        <v>158</v>
      </c>
      <c r="P65" s="47" t="s">
        <v>47</v>
      </c>
    </row>
    <row r="66" spans="13:16" x14ac:dyDescent="0.3">
      <c r="M66" s="42">
        <v>59</v>
      </c>
      <c r="N66" s="49" t="s">
        <v>157</v>
      </c>
      <c r="O66" s="50" t="s">
        <v>159</v>
      </c>
      <c r="P66" s="47" t="s">
        <v>47</v>
      </c>
    </row>
    <row r="67" spans="13:16" x14ac:dyDescent="0.3">
      <c r="M67" s="42">
        <v>60</v>
      </c>
      <c r="N67" s="49" t="s">
        <v>160</v>
      </c>
      <c r="O67" s="50" t="s">
        <v>161</v>
      </c>
      <c r="P67" s="47" t="s">
        <v>47</v>
      </c>
    </row>
    <row r="68" spans="13:16" x14ac:dyDescent="0.3">
      <c r="M68" s="42">
        <v>61</v>
      </c>
      <c r="N68" s="49" t="s">
        <v>162</v>
      </c>
      <c r="O68" s="50" t="s">
        <v>163</v>
      </c>
      <c r="P68" s="47" t="s">
        <v>47</v>
      </c>
    </row>
    <row r="69" spans="13:16" x14ac:dyDescent="0.3">
      <c r="M69" s="42">
        <v>62</v>
      </c>
      <c r="N69" s="49" t="s">
        <v>164</v>
      </c>
      <c r="O69" s="50" t="s">
        <v>165</v>
      </c>
      <c r="P69" s="47" t="s">
        <v>47</v>
      </c>
    </row>
    <row r="70" spans="13:16" x14ac:dyDescent="0.3">
      <c r="M70" s="42">
        <v>63</v>
      </c>
      <c r="N70" s="49" t="s">
        <v>166</v>
      </c>
      <c r="O70" s="50" t="s">
        <v>167</v>
      </c>
      <c r="P70" s="47" t="s">
        <v>47</v>
      </c>
    </row>
    <row r="71" spans="13:16" x14ac:dyDescent="0.3">
      <c r="M71" s="42">
        <v>64</v>
      </c>
      <c r="N71" s="49" t="s">
        <v>168</v>
      </c>
      <c r="O71" s="50" t="s">
        <v>169</v>
      </c>
      <c r="P71" s="47" t="s">
        <v>47</v>
      </c>
    </row>
    <row r="72" spans="13:16" x14ac:dyDescent="0.3">
      <c r="M72" s="42">
        <v>65</v>
      </c>
      <c r="N72" s="49" t="s">
        <v>170</v>
      </c>
      <c r="O72" s="50" t="s">
        <v>171</v>
      </c>
      <c r="P72" s="47" t="s">
        <v>47</v>
      </c>
    </row>
    <row r="73" spans="13:16" x14ac:dyDescent="0.3">
      <c r="M73" s="42">
        <v>66</v>
      </c>
      <c r="N73" s="49" t="s">
        <v>172</v>
      </c>
      <c r="O73" s="50" t="s">
        <v>173</v>
      </c>
      <c r="P73" s="47" t="s">
        <v>47</v>
      </c>
    </row>
    <row r="74" spans="13:16" x14ac:dyDescent="0.3">
      <c r="M74" s="42">
        <v>67</v>
      </c>
      <c r="N74" s="49" t="s">
        <v>174</v>
      </c>
      <c r="O74" s="50" t="s">
        <v>175</v>
      </c>
      <c r="P74" s="47" t="s">
        <v>47</v>
      </c>
    </row>
    <row r="75" spans="13:16" x14ac:dyDescent="0.3">
      <c r="M75" s="42">
        <v>68</v>
      </c>
      <c r="N75" s="49" t="s">
        <v>176</v>
      </c>
      <c r="O75" s="50" t="s">
        <v>177</v>
      </c>
      <c r="P75" s="47" t="s">
        <v>47</v>
      </c>
    </row>
    <row r="76" spans="13:16" x14ac:dyDescent="0.3">
      <c r="M76" s="42">
        <v>69</v>
      </c>
      <c r="N76" s="49" t="s">
        <v>178</v>
      </c>
      <c r="O76" s="50" t="s">
        <v>179</v>
      </c>
      <c r="P76" s="47" t="s">
        <v>47</v>
      </c>
    </row>
    <row r="77" spans="13:16" x14ac:dyDescent="0.3">
      <c r="M77" s="42">
        <v>70</v>
      </c>
      <c r="N77" s="49" t="s">
        <v>63</v>
      </c>
      <c r="O77" s="50" t="s">
        <v>180</v>
      </c>
      <c r="P77" s="47" t="s">
        <v>181</v>
      </c>
    </row>
    <row r="78" spans="13:16" x14ac:dyDescent="0.3">
      <c r="M78" s="42">
        <v>71</v>
      </c>
      <c r="N78" s="49" t="s">
        <v>97</v>
      </c>
      <c r="O78" s="50" t="s">
        <v>182</v>
      </c>
      <c r="P78" s="47" t="s">
        <v>181</v>
      </c>
    </row>
    <row r="79" spans="13:16" x14ac:dyDescent="0.3">
      <c r="M79" s="42">
        <v>72</v>
      </c>
      <c r="N79" s="49" t="s">
        <v>107</v>
      </c>
      <c r="O79" s="50" t="s">
        <v>183</v>
      </c>
      <c r="P79" s="47" t="s">
        <v>181</v>
      </c>
    </row>
    <row r="80" spans="13:16" x14ac:dyDescent="0.3">
      <c r="M80" s="42">
        <v>73</v>
      </c>
      <c r="N80" s="49" t="s">
        <v>109</v>
      </c>
      <c r="O80" s="50" t="s">
        <v>184</v>
      </c>
      <c r="P80" s="47" t="s">
        <v>181</v>
      </c>
    </row>
    <row r="81" spans="13:16" x14ac:dyDescent="0.3">
      <c r="M81" s="42">
        <v>74</v>
      </c>
      <c r="N81" s="49" t="s">
        <v>123</v>
      </c>
      <c r="O81" s="50" t="s">
        <v>185</v>
      </c>
      <c r="P81" s="47" t="s">
        <v>181</v>
      </c>
    </row>
    <row r="82" spans="13:16" x14ac:dyDescent="0.3">
      <c r="M82" s="42">
        <v>75</v>
      </c>
      <c r="N82" s="49" t="s">
        <v>125</v>
      </c>
      <c r="O82" s="50" t="s">
        <v>186</v>
      </c>
      <c r="P82" s="47" t="s">
        <v>181</v>
      </c>
    </row>
    <row r="83" spans="13:16" x14ac:dyDescent="0.3">
      <c r="M83" s="42">
        <v>76</v>
      </c>
      <c r="N83" s="49" t="s">
        <v>187</v>
      </c>
      <c r="O83" s="50" t="s">
        <v>188</v>
      </c>
      <c r="P83" s="47" t="s">
        <v>181</v>
      </c>
    </row>
    <row r="84" spans="13:16" x14ac:dyDescent="0.3">
      <c r="M84" s="42" t="s">
        <v>189</v>
      </c>
      <c r="N84" s="49"/>
      <c r="O84" s="50"/>
      <c r="P84" s="47"/>
    </row>
    <row r="85" spans="13:16" x14ac:dyDescent="0.3">
      <c r="N85" s="49"/>
      <c r="O85" s="50"/>
    </row>
    <row r="86" spans="13:16" x14ac:dyDescent="0.3">
      <c r="N86" s="49"/>
      <c r="O86" s="50"/>
    </row>
    <row r="87" spans="13:16" x14ac:dyDescent="0.3">
      <c r="N87" s="49"/>
      <c r="O87" s="50"/>
    </row>
    <row r="88" spans="13:16" x14ac:dyDescent="0.3">
      <c r="N88" s="49"/>
      <c r="O88" s="50"/>
    </row>
    <row r="89" spans="13:16" x14ac:dyDescent="0.3">
      <c r="N89" s="49"/>
      <c r="O89" s="50"/>
    </row>
    <row r="90" spans="13:16" x14ac:dyDescent="0.3">
      <c r="N90" s="49"/>
      <c r="O90" s="50"/>
    </row>
    <row r="91" spans="13:16" x14ac:dyDescent="0.3">
      <c r="N91" s="49"/>
      <c r="O91" s="50"/>
    </row>
    <row r="92" spans="13:16" x14ac:dyDescent="0.3">
      <c r="N92" s="49"/>
      <c r="O92" s="50"/>
    </row>
    <row r="93" spans="13:16" x14ac:dyDescent="0.3">
      <c r="N93" s="49"/>
      <c r="O93" s="50"/>
    </row>
    <row r="94" spans="13:16" x14ac:dyDescent="0.3">
      <c r="N94" s="49"/>
      <c r="O94" s="50"/>
    </row>
    <row r="95" spans="13:16" x14ac:dyDescent="0.3">
      <c r="N95" s="49"/>
      <c r="O95" s="50"/>
    </row>
    <row r="96" spans="13:16" x14ac:dyDescent="0.3">
      <c r="N96" s="49"/>
      <c r="O96" s="50"/>
    </row>
    <row r="97" spans="14:15" x14ac:dyDescent="0.3">
      <c r="N97" s="49"/>
      <c r="O97" s="50"/>
    </row>
    <row r="98" spans="14:15" x14ac:dyDescent="0.3">
      <c r="N98" s="49"/>
      <c r="O98" s="50"/>
    </row>
    <row r="99" spans="14:15" x14ac:dyDescent="0.3">
      <c r="N99" s="49"/>
      <c r="O99" s="50"/>
    </row>
    <row r="100" spans="14:15" x14ac:dyDescent="0.3">
      <c r="N100" s="49"/>
      <c r="O100" s="50"/>
    </row>
    <row r="101" spans="14:15" x14ac:dyDescent="0.3">
      <c r="N101" s="49"/>
      <c r="O101" s="50"/>
    </row>
    <row r="102" spans="14:15" x14ac:dyDescent="0.3">
      <c r="N102" s="49"/>
      <c r="O102" s="50"/>
    </row>
    <row r="103" spans="14:15" x14ac:dyDescent="0.3">
      <c r="N103" s="49"/>
      <c r="O103" s="50"/>
    </row>
    <row r="104" spans="14:15" x14ac:dyDescent="0.3">
      <c r="N104" s="49"/>
      <c r="O104" s="50"/>
    </row>
    <row r="105" spans="14:15" x14ac:dyDescent="0.3">
      <c r="N105" s="49"/>
      <c r="O105" s="50"/>
    </row>
    <row r="106" spans="14:15" x14ac:dyDescent="0.3">
      <c r="N106" s="49"/>
      <c r="O106" s="50"/>
    </row>
    <row r="107" spans="14:15" x14ac:dyDescent="0.3">
      <c r="N107" s="49"/>
      <c r="O107" s="50"/>
    </row>
    <row r="108" spans="14:15" x14ac:dyDescent="0.3">
      <c r="N108" s="49"/>
      <c r="O108" s="50"/>
    </row>
    <row r="109" spans="14:15" x14ac:dyDescent="0.3">
      <c r="N109" s="49"/>
      <c r="O109" s="50"/>
    </row>
    <row r="110" spans="14:15" x14ac:dyDescent="0.3">
      <c r="N110" s="49"/>
      <c r="O110" s="50"/>
    </row>
    <row r="111" spans="14:15" x14ac:dyDescent="0.3">
      <c r="N111" s="49"/>
      <c r="O111" s="50"/>
    </row>
    <row r="112" spans="14:15" x14ac:dyDescent="0.3">
      <c r="N112" s="49"/>
      <c r="O112" s="50"/>
    </row>
    <row r="113" spans="14:15" x14ac:dyDescent="0.3">
      <c r="N113" s="49"/>
      <c r="O113" s="50"/>
    </row>
    <row r="114" spans="14:15" x14ac:dyDescent="0.3">
      <c r="N114" s="49"/>
      <c r="O114" s="50"/>
    </row>
    <row r="115" spans="14:15" x14ac:dyDescent="0.3">
      <c r="N115" s="49"/>
      <c r="O115" s="50"/>
    </row>
    <row r="116" spans="14:15" x14ac:dyDescent="0.3">
      <c r="N116" s="49"/>
      <c r="O116" s="50"/>
    </row>
    <row r="117" spans="14:15" x14ac:dyDescent="0.3">
      <c r="N117" s="49"/>
      <c r="O117" s="50"/>
    </row>
    <row r="118" spans="14:15" x14ac:dyDescent="0.3">
      <c r="N118" s="49"/>
      <c r="O118" s="50"/>
    </row>
    <row r="119" spans="14:15" x14ac:dyDescent="0.3">
      <c r="N119" s="49"/>
      <c r="O119" s="50"/>
    </row>
    <row r="120" spans="14:15" x14ac:dyDescent="0.3">
      <c r="N120" s="49"/>
      <c r="O120" s="50"/>
    </row>
    <row r="121" spans="14:15" x14ac:dyDescent="0.3">
      <c r="N121" s="49"/>
      <c r="O121" s="50"/>
    </row>
    <row r="122" spans="14:15" x14ac:dyDescent="0.3">
      <c r="N122" s="49"/>
      <c r="O122" s="50"/>
    </row>
    <row r="123" spans="14:15" x14ac:dyDescent="0.3">
      <c r="N123" s="49"/>
      <c r="O123" s="50"/>
    </row>
    <row r="124" spans="14:15" x14ac:dyDescent="0.3">
      <c r="N124" s="49"/>
      <c r="O124" s="50"/>
    </row>
    <row r="125" spans="14:15" x14ac:dyDescent="0.3">
      <c r="N125" s="49"/>
      <c r="O125" s="50"/>
    </row>
    <row r="126" spans="14:15" x14ac:dyDescent="0.3">
      <c r="N126" s="49"/>
      <c r="O126" s="50"/>
    </row>
    <row r="127" spans="14:15" x14ac:dyDescent="0.3">
      <c r="N127" s="49"/>
      <c r="O127" s="50"/>
    </row>
    <row r="128" spans="14:15" x14ac:dyDescent="0.3">
      <c r="N128" s="49"/>
      <c r="O128" s="50"/>
    </row>
    <row r="129" spans="14:15" x14ac:dyDescent="0.3">
      <c r="N129" s="49"/>
      <c r="O129" s="50"/>
    </row>
    <row r="130" spans="14:15" x14ac:dyDescent="0.3">
      <c r="N130" s="49"/>
      <c r="O130" s="50"/>
    </row>
    <row r="131" spans="14:15" x14ac:dyDescent="0.3">
      <c r="N131" s="49"/>
      <c r="O131" s="50"/>
    </row>
    <row r="132" spans="14:15" x14ac:dyDescent="0.3">
      <c r="N132" s="49"/>
      <c r="O132" s="50"/>
    </row>
    <row r="133" spans="14:15" x14ac:dyDescent="0.3">
      <c r="N133" s="49"/>
      <c r="O133" s="50"/>
    </row>
    <row r="134" spans="14:15" x14ac:dyDescent="0.3">
      <c r="N134" s="49"/>
      <c r="O134" s="50"/>
    </row>
    <row r="135" spans="14:15" x14ac:dyDescent="0.3">
      <c r="N135" s="49"/>
      <c r="O135" s="50"/>
    </row>
  </sheetData>
  <sheetProtection algorithmName="SHA-512" hashValue="HEHOYUK8sl1Y9OQnh6kRakhMdDInNhiYBbq/kPOg/GBdBULKZ25V2+exy1N5dmT/YhGhTFnnSmGSj32Mqq7pmQ==" saltValue="k46YPNd2uqCVHTmdcyftQw==" spinCount="100000" sheet="1" objects="1" scenarios="1"/>
  <mergeCells count="1">
    <mergeCell ref="A1:E1"/>
  </mergeCells>
  <dataValidations count="2">
    <dataValidation type="list" allowBlank="1" showInputMessage="1" showErrorMessage="1" sqref="C7:C16" xr:uid="{00000000-0002-0000-0000-000000000000}">
      <formula1>$N:$N</formula1>
    </dataValidation>
    <dataValidation type="list" allowBlank="1" showInputMessage="1" showErrorMessage="1" sqref="R7:S7" xr:uid="{00000000-0002-0000-0000-000001000000}">
      <formula1>$R$7:$R$16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M25"/>
  <sheetViews>
    <sheetView workbookViewId="0">
      <selection sqref="A1:K1"/>
    </sheetView>
  </sheetViews>
  <sheetFormatPr defaultColWidth="47.44140625" defaultRowHeight="14.4" x14ac:dyDescent="0.3"/>
  <cols>
    <col min="1" max="1" width="3" bestFit="1" customWidth="1"/>
    <col min="2" max="2" width="110" customWidth="1"/>
    <col min="3" max="3" width="5.44140625" customWidth="1"/>
    <col min="4" max="13" width="3.33203125" customWidth="1"/>
    <col min="14" max="15" width="10.44140625" customWidth="1"/>
  </cols>
  <sheetData>
    <row r="1" spans="1:13" x14ac:dyDescent="0.3">
      <c r="A1" s="78" t="str">
        <f>"Iskolagyümölcs- és iskolazöldség-program ajánlatot tevő beszállítók értékelése "&amp;  Beállítások!B4 &amp;" (18/2019. (V. 10.) AM rendelet alapján továbbá igyp rend.)"</f>
        <v>Iskolagyümölcs- és iskolazöldség-program ajánlatot tevő beszállítók értékelése Válasszon évet!! (18/2019. (V. 10.) AM rendelet alapján továbbá igyp rend.)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8"/>
      <c r="M1" s="36" t="s">
        <v>193</v>
      </c>
    </row>
    <row r="2" spans="1:13" ht="15.6" customHeight="1" x14ac:dyDescent="0.3">
      <c r="A2" s="9"/>
      <c r="B2" s="5" t="s">
        <v>0</v>
      </c>
      <c r="C2" s="5" t="s">
        <v>1</v>
      </c>
      <c r="D2" s="71" t="s">
        <v>2</v>
      </c>
      <c r="E2" s="71"/>
      <c r="F2" s="71"/>
      <c r="G2" s="71"/>
      <c r="H2" s="71"/>
      <c r="I2" s="71"/>
      <c r="J2" s="71"/>
      <c r="K2" s="71"/>
      <c r="L2" s="71"/>
      <c r="M2" s="72"/>
    </row>
    <row r="3" spans="1:13" ht="15" x14ac:dyDescent="0.3">
      <c r="A3" s="10"/>
      <c r="B3" s="5" t="e">
        <f>"igyp rend. 6. § (1) bekezdés szerint szempontonkénti sorrendállítás a "&amp; Beállítások!B4 &amp; "-"&amp; Beállítások!B4+Beállítások!B6&amp;" közötti szerződés kötéséhez"</f>
        <v>#VALUE!</v>
      </c>
      <c r="C3" s="5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11">
        <v>10</v>
      </c>
    </row>
    <row r="4" spans="1:13" ht="79.2" x14ac:dyDescent="0.3">
      <c r="A4" s="75">
        <v>1</v>
      </c>
      <c r="B4" s="26" t="s">
        <v>21</v>
      </c>
      <c r="C4" s="5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66" x14ac:dyDescent="0.3">
      <c r="A5" s="75"/>
      <c r="B5" s="6" t="s">
        <v>23</v>
      </c>
      <c r="C5" s="5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40.200000000000003" thickBot="1" x14ac:dyDescent="0.35">
      <c r="A6" s="76"/>
      <c r="B6" s="13" t="s">
        <v>22</v>
      </c>
      <c r="C6" s="14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5.6" thickBot="1" x14ac:dyDescent="0.35">
      <c r="A7" s="16">
        <v>2</v>
      </c>
      <c r="B7" s="17" t="s">
        <v>20</v>
      </c>
      <c r="C7" s="18"/>
      <c r="D7" s="61" t="str">
        <f>IF(SUM(D4:D6)=0,"",AVERAGE(D4:D6))</f>
        <v/>
      </c>
      <c r="E7" s="61" t="str">
        <f t="shared" ref="E7:M7" si="0">IF(SUM(E4:E6)=0,"",AVERAGE(E4:E6))</f>
        <v/>
      </c>
      <c r="F7" s="61" t="str">
        <f t="shared" si="0"/>
        <v/>
      </c>
      <c r="G7" s="61" t="str">
        <f t="shared" si="0"/>
        <v/>
      </c>
      <c r="H7" s="61" t="str">
        <f t="shared" si="0"/>
        <v/>
      </c>
      <c r="I7" s="61" t="str">
        <f t="shared" si="0"/>
        <v/>
      </c>
      <c r="J7" s="61" t="str">
        <f t="shared" si="0"/>
        <v/>
      </c>
      <c r="K7" s="61" t="str">
        <f t="shared" si="0"/>
        <v/>
      </c>
      <c r="L7" s="61" t="str">
        <f t="shared" si="0"/>
        <v/>
      </c>
      <c r="M7" s="62" t="str">
        <f t="shared" si="0"/>
        <v/>
      </c>
    </row>
    <row r="8" spans="1:13" ht="15" x14ac:dyDescent="0.3">
      <c r="A8" s="15">
        <v>3</v>
      </c>
      <c r="B8" s="73" t="s">
        <v>16</v>
      </c>
      <c r="C8" s="74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27.6" customHeight="1" x14ac:dyDescent="0.3">
      <c r="A9" s="10">
        <v>4</v>
      </c>
      <c r="B9" s="27" t="s">
        <v>194</v>
      </c>
      <c r="C9" s="52"/>
      <c r="D9" s="65" t="str">
        <f>IF(D7=MIN($D$7:$M$7),"X","")</f>
        <v/>
      </c>
      <c r="E9" s="65" t="str">
        <f t="shared" ref="E9:M9" si="1">IF(E7=MIN($D$7:$M$7),"X","")</f>
        <v/>
      </c>
      <c r="F9" s="65" t="str">
        <f t="shared" si="1"/>
        <v/>
      </c>
      <c r="G9" s="65" t="str">
        <f t="shared" si="1"/>
        <v/>
      </c>
      <c r="H9" s="65" t="str">
        <f t="shared" si="1"/>
        <v/>
      </c>
      <c r="I9" s="65" t="str">
        <f t="shared" si="1"/>
        <v/>
      </c>
      <c r="J9" s="65" t="str">
        <f t="shared" si="1"/>
        <v/>
      </c>
      <c r="K9" s="65" t="str">
        <f t="shared" si="1"/>
        <v/>
      </c>
      <c r="L9" s="65" t="str">
        <f t="shared" si="1"/>
        <v/>
      </c>
      <c r="M9" s="66" t="str">
        <f t="shared" si="1"/>
        <v/>
      </c>
    </row>
    <row r="10" spans="1:13" ht="15" x14ac:dyDescent="0.3">
      <c r="A10" s="10">
        <v>5</v>
      </c>
      <c r="B10" s="7" t="s">
        <v>7</v>
      </c>
      <c r="C10" s="53"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5" x14ac:dyDescent="0.3">
      <c r="A11" s="10">
        <v>6</v>
      </c>
      <c r="B11" s="7" t="s">
        <v>18</v>
      </c>
      <c r="C11" s="53"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2" spans="1:13" ht="15" x14ac:dyDescent="0.3">
      <c r="A12" s="12">
        <v>7</v>
      </c>
      <c r="B12" s="7" t="s">
        <v>8</v>
      </c>
      <c r="C12" s="53">
        <v>10</v>
      </c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ht="15" x14ac:dyDescent="0.3">
      <c r="A13" s="12">
        <v>8</v>
      </c>
      <c r="B13" s="7" t="s">
        <v>9</v>
      </c>
      <c r="C13" s="53">
        <v>10</v>
      </c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15" x14ac:dyDescent="0.3">
      <c r="A14" s="12">
        <v>9</v>
      </c>
      <c r="B14" s="7" t="s">
        <v>10</v>
      </c>
      <c r="C14" s="53">
        <v>10</v>
      </c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1:13" ht="15" x14ac:dyDescent="0.3">
      <c r="A15" s="12">
        <v>10</v>
      </c>
      <c r="B15" s="7" t="s">
        <v>11</v>
      </c>
      <c r="C15" s="53">
        <v>10</v>
      </c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ht="15" x14ac:dyDescent="0.3">
      <c r="A16" s="12">
        <v>11</v>
      </c>
      <c r="B16" s="7" t="s">
        <v>12</v>
      </c>
      <c r="C16" s="53">
        <v>10</v>
      </c>
      <c r="D16" s="54"/>
      <c r="E16" s="54"/>
      <c r="F16" s="54"/>
      <c r="G16" s="54"/>
      <c r="H16" s="54"/>
      <c r="I16" s="54"/>
      <c r="J16" s="54"/>
      <c r="K16" s="54"/>
      <c r="L16" s="54"/>
      <c r="M16" s="55"/>
    </row>
    <row r="17" spans="1:13" ht="15" x14ac:dyDescent="0.3">
      <c r="A17" s="12">
        <v>12</v>
      </c>
      <c r="B17" s="7" t="s">
        <v>13</v>
      </c>
      <c r="C17" s="53"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5"/>
    </row>
    <row r="18" spans="1:13" ht="15.6" thickBot="1" x14ac:dyDescent="0.35">
      <c r="A18" s="19">
        <v>13</v>
      </c>
      <c r="B18" s="20" t="s">
        <v>14</v>
      </c>
      <c r="C18" s="53">
        <v>10</v>
      </c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ht="15" thickBot="1" x14ac:dyDescent="0.35">
      <c r="A19" s="21">
        <v>14</v>
      </c>
      <c r="B19" s="18" t="s">
        <v>15</v>
      </c>
      <c r="C19" s="58" t="s">
        <v>17</v>
      </c>
      <c r="D19" s="59">
        <f>SUM(D10:D18)</f>
        <v>0</v>
      </c>
      <c r="E19" s="59">
        <f t="shared" ref="E19:M19" si="2">SUM(E10:E18)</f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60">
        <f t="shared" si="2"/>
        <v>0</v>
      </c>
    </row>
    <row r="22" spans="1:13" x14ac:dyDescent="0.3">
      <c r="B22" s="32" t="str">
        <f>'Ajanlatot tevő beszállítók'!B19</f>
        <v>Kelt.:__________________, _________/____/___</v>
      </c>
      <c r="C22" s="2"/>
    </row>
    <row r="23" spans="1:13" x14ac:dyDescent="0.3">
      <c r="B23" s="2"/>
      <c r="C23" s="2"/>
    </row>
    <row r="24" spans="1:13" x14ac:dyDescent="0.3">
      <c r="D24" s="33"/>
      <c r="E24" s="35"/>
      <c r="F24" s="35"/>
      <c r="G24" s="35"/>
      <c r="H24" s="35"/>
      <c r="I24" s="35"/>
      <c r="J24" s="35"/>
      <c r="K24" s="35"/>
      <c r="L24" s="35"/>
      <c r="M24" s="35"/>
    </row>
    <row r="25" spans="1:13" x14ac:dyDescent="0.3">
      <c r="D25" s="77" t="str">
        <f>'Ajanlatot tevő beszállítók'!D20</f>
        <v>fenntartó</v>
      </c>
      <c r="E25" s="77"/>
      <c r="F25" s="77"/>
      <c r="G25" s="77"/>
      <c r="H25" s="77"/>
      <c r="I25" s="77"/>
      <c r="J25" s="77"/>
      <c r="K25" s="77"/>
      <c r="L25" s="77"/>
      <c r="M25" s="77"/>
    </row>
  </sheetData>
  <sheetProtection algorithmName="SHA-512" hashValue="sNpBlKAJDRQLDOeJKWaQHQ/QNeJOWV3vBD0CoklM/1SDCBh3SEYRvuE6LnK3BYifhfTeWrfg5pIsQSiA0IveJQ==" saltValue="lD9kVX0cIzf2vYgOEwNvaA==" spinCount="100000" sheet="1" objects="1" scenarios="1"/>
  <mergeCells count="5">
    <mergeCell ref="D2:M2"/>
    <mergeCell ref="B8:C8"/>
    <mergeCell ref="A4:A6"/>
    <mergeCell ref="D25:M2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Beállítások</vt:lpstr>
      <vt:lpstr>Ajanlatot tevő beszállítók</vt:lpstr>
      <vt:lpstr>Beszállítók értékelése</vt:lpstr>
      <vt:lpstr>'Beszállítók értékelése'!Nyomtatási_cím</vt:lpstr>
      <vt:lpstr>'Ajanlatot tevő beszállítók'!Nyomtatási_terület</vt:lpstr>
      <vt:lpstr>'Beszállítók értékelése'!Nyomtatási_terület</vt:lpstr>
      <vt:lpstr>'Ajanlatot tevő beszállítók'!pubhtml?gid_412342402_single_true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szappg</dc:creator>
  <cp:lastModifiedBy>Gábor</cp:lastModifiedBy>
  <cp:lastPrinted>2020-05-04T14:01:44Z</cp:lastPrinted>
  <dcterms:created xsi:type="dcterms:W3CDTF">2014-05-02T09:46:05Z</dcterms:created>
  <dcterms:modified xsi:type="dcterms:W3CDTF">2020-05-04T14:38:33Z</dcterms:modified>
</cp:coreProperties>
</file>